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hrisfurner/Downloads/"/>
    </mc:Choice>
  </mc:AlternateContent>
  <xr:revisionPtr revIDLastSave="0" documentId="13_ncr:1_{C7955CE0-9BD7-B843-91B2-19E290D503EC}" xr6:coauthVersionLast="47" xr6:coauthVersionMax="47" xr10:uidLastSave="{00000000-0000-0000-0000-000000000000}"/>
  <bookViews>
    <workbookView xWindow="900" yWindow="-20680" windowWidth="34560" windowHeight="20380" xr2:uid="{00000000-000D-0000-FFFF-FFFF00000000}"/>
  </bookViews>
  <sheets>
    <sheet name="Calculator" sheetId="1" r:id="rId1"/>
    <sheet name="Pric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B6" i="1"/>
  <c r="B12" i="1" s="1"/>
  <c r="B10" i="1"/>
  <c r="B17" i="2"/>
  <c r="B16" i="2"/>
  <c r="B5" i="1" s="1"/>
  <c r="B11" i="1" s="1"/>
  <c r="B15" i="2"/>
  <c r="B14" i="2"/>
  <c r="B13" i="2"/>
  <c r="B12" i="2"/>
  <c r="B13" i="1" l="1"/>
</calcChain>
</file>

<file path=xl/sharedStrings.xml><?xml version="1.0" encoding="utf-8"?>
<sst xmlns="http://schemas.openxmlformats.org/spreadsheetml/2006/main" count="46" uniqueCount="34">
  <si>
    <t>Blumira Bundled Agent Price Calculator</t>
  </si>
  <si>
    <t>Select your tier</t>
  </si>
  <si>
    <t>Tier 2</t>
  </si>
  <si>
    <t>Select customer edition</t>
  </si>
  <si>
    <t>Advanced+</t>
  </si>
  <si>
    <t>Blumira MSP Program Tiers</t>
  </si>
  <si>
    <t>Minimum Monthly Spend</t>
  </si>
  <si>
    <t>Blumira Per User Price</t>
  </si>
  <si>
    <t>Tier 1</t>
  </si>
  <si>
    <t>Extra Agent Price</t>
  </si>
  <si>
    <t>Tier 3</t>
  </si>
  <si>
    <t>Customer - Total Users</t>
  </si>
  <si>
    <t>Tier 4</t>
  </si>
  <si>
    <t>Customer - Total Windows Devices</t>
  </si>
  <si>
    <t>Tier 5</t>
  </si>
  <si>
    <t>Extra Agents Needed</t>
  </si>
  <si>
    <t>User Licensing Costs</t>
  </si>
  <si>
    <t>Extra Agent Costs</t>
  </si>
  <si>
    <t>Customer - Total Monthly Cost</t>
  </si>
  <si>
    <t>Instructions</t>
  </si>
  <si>
    <t>Select your pricing tier, and the edition the customer will be on</t>
  </si>
  <si>
    <t>Edit the "Customer - Total Users" and "Customer - Total Windows Devices" fields.</t>
  </si>
  <si>
    <t>All other fields will calculate automatically</t>
  </si>
  <si>
    <t>SIEM Plus</t>
  </si>
  <si>
    <t>XDR</t>
  </si>
  <si>
    <t>Extra Agents</t>
  </si>
  <si>
    <t>Dynamic Pricing Table Below</t>
  </si>
  <si>
    <t>Selected Tier</t>
  </si>
  <si>
    <t># of SIEM Plus</t>
  </si>
  <si>
    <t>Note: This calculator only applies to Blumira editions that have the Blumira Agent bundled</t>
  </si>
  <si>
    <t>M365</t>
  </si>
  <si>
    <t>Currency Conversion</t>
  </si>
  <si>
    <t>(Edit this field to how much local currency exchanges to $1USD</t>
  </si>
  <si>
    <t>Currency conversion is provided for convenience purposes only. Blumira bills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</si>
</sst>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color rgb="FF000000"/>
      <name val="&quot;Google Sans Mono&quot;"/>
    </font>
    <font>
      <b/>
      <sz val="14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2" borderId="0" xfId="0" applyFont="1" applyFill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0" fillId="2" borderId="0" xfId="0" applyFill="1"/>
    <xf numFmtId="0" fontId="4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4"/>
  <sheetViews>
    <sheetView tabSelected="1" workbookViewId="0">
      <selection activeCell="B3" sqref="B3"/>
    </sheetView>
  </sheetViews>
  <sheetFormatPr baseColWidth="10" defaultColWidth="12.6640625" defaultRowHeight="15.75" customHeight="1"/>
  <cols>
    <col min="1" max="1" width="38.6640625" customWidth="1"/>
    <col min="2" max="2" width="24.33203125" customWidth="1"/>
    <col min="3" max="3" width="11.6640625" customWidth="1"/>
    <col min="4" max="4" width="13" customWidth="1"/>
    <col min="5" max="5" width="13.83203125" customWidth="1"/>
    <col min="6" max="6" width="18.33203125" customWidth="1"/>
  </cols>
  <sheetData>
    <row r="1" spans="1:26" ht="18">
      <c r="A1" s="5" t="s">
        <v>0</v>
      </c>
      <c r="B1" s="6"/>
      <c r="C1" s="6"/>
      <c r="D1" s="6"/>
      <c r="E1" s="6"/>
      <c r="F1" s="6"/>
    </row>
    <row r="2" spans="1:26" ht="15.75" customHeight="1">
      <c r="A2" s="6"/>
      <c r="B2" s="6"/>
      <c r="C2" s="13" t="s">
        <v>31</v>
      </c>
      <c r="D2" s="13"/>
      <c r="E2" s="18">
        <v>1</v>
      </c>
    </row>
    <row r="3" spans="1:26" ht="15.75" customHeight="1">
      <c r="A3" s="14" t="s">
        <v>1</v>
      </c>
      <c r="B3" s="11" t="s">
        <v>8</v>
      </c>
      <c r="C3" s="6"/>
      <c r="D3" s="6"/>
      <c r="E3" s="6" t="s">
        <v>32</v>
      </c>
      <c r="F3" s="6"/>
    </row>
    <row r="4" spans="1:26" ht="15.75" customHeight="1">
      <c r="A4" s="15" t="s">
        <v>3</v>
      </c>
      <c r="B4" s="12" t="s">
        <v>23</v>
      </c>
      <c r="C4" s="7"/>
      <c r="D4" s="7" t="s">
        <v>5</v>
      </c>
      <c r="E4" s="7" t="s">
        <v>6</v>
      </c>
      <c r="F4" s="7" t="s">
        <v>28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8" t="s">
        <v>7</v>
      </c>
      <c r="B5" s="9">
        <f>VLOOKUP(B4,Pricing!A13:B17,2,FALSE)*(E2/1)</f>
        <v>8.5</v>
      </c>
      <c r="C5" s="6"/>
      <c r="D5" s="8" t="s">
        <v>8</v>
      </c>
      <c r="E5" s="10">
        <f>425*(E2/1)</f>
        <v>425</v>
      </c>
      <c r="F5" s="8">
        <v>50</v>
      </c>
    </row>
    <row r="6" spans="1:26" ht="15.75" customHeight="1">
      <c r="A6" s="8" t="s">
        <v>9</v>
      </c>
      <c r="B6" s="9">
        <f>HLOOKUP(B3,Pricing!B3:F8,6)*(E2/1)</f>
        <v>4</v>
      </c>
      <c r="C6" s="6"/>
      <c r="D6" s="8" t="s">
        <v>2</v>
      </c>
      <c r="E6" s="10">
        <f>1875*(E2/1)</f>
        <v>1875</v>
      </c>
      <c r="F6" s="8">
        <v>250</v>
      </c>
    </row>
    <row r="7" spans="1:26" ht="15.75" customHeight="1">
      <c r="A7" s="8"/>
      <c r="B7" s="6"/>
      <c r="C7" s="6"/>
      <c r="D7" s="8" t="s">
        <v>10</v>
      </c>
      <c r="E7" s="10">
        <f>3250*(E2/1)</f>
        <v>3250</v>
      </c>
      <c r="F7" s="8">
        <v>500</v>
      </c>
    </row>
    <row r="8" spans="1:26" ht="15.75" customHeight="1">
      <c r="A8" s="15" t="s">
        <v>11</v>
      </c>
      <c r="B8" s="16">
        <v>100</v>
      </c>
      <c r="C8" s="6"/>
      <c r="D8" s="8" t="s">
        <v>12</v>
      </c>
      <c r="E8" s="10">
        <f>6000*(E2/1)</f>
        <v>6000</v>
      </c>
      <c r="F8" s="8">
        <v>1000</v>
      </c>
    </row>
    <row r="9" spans="1:26" ht="15.75" customHeight="1">
      <c r="A9" s="15" t="s">
        <v>13</v>
      </c>
      <c r="B9" s="16">
        <v>0</v>
      </c>
      <c r="C9" s="6"/>
      <c r="D9" s="8" t="s">
        <v>14</v>
      </c>
      <c r="E9" s="10">
        <f>11000*(E2/1)</f>
        <v>11000</v>
      </c>
      <c r="F9" s="8">
        <v>2000</v>
      </c>
    </row>
    <row r="10" spans="1:26" ht="15.75" customHeight="1">
      <c r="A10" s="8" t="s">
        <v>15</v>
      </c>
      <c r="B10" s="8">
        <f>IF(B4="M365",B9,(MAX(B9-B8,0,0)))</f>
        <v>0</v>
      </c>
      <c r="C10" s="6"/>
      <c r="D10" s="6"/>
      <c r="E10" s="6"/>
      <c r="F10" s="6"/>
    </row>
    <row r="11" spans="1:26" ht="15.75" customHeight="1">
      <c r="A11" s="8" t="s">
        <v>16</v>
      </c>
      <c r="B11" s="9">
        <f>B8*B5</f>
        <v>850</v>
      </c>
      <c r="C11" s="6"/>
      <c r="D11" s="6"/>
      <c r="E11" s="6"/>
      <c r="F11" s="6"/>
    </row>
    <row r="12" spans="1:26" ht="15.75" customHeight="1">
      <c r="A12" s="8" t="s">
        <v>17</v>
      </c>
      <c r="B12" s="9">
        <f>B10*B6</f>
        <v>0</v>
      </c>
      <c r="C12" s="6"/>
      <c r="D12" s="6"/>
      <c r="E12" s="6"/>
      <c r="F12" s="6"/>
    </row>
    <row r="13" spans="1:26" ht="15.75" customHeight="1">
      <c r="A13" s="5" t="s">
        <v>18</v>
      </c>
      <c r="B13" s="9">
        <f>SUM(B11:B12)</f>
        <v>850</v>
      </c>
      <c r="C13" s="6"/>
      <c r="D13" s="6"/>
      <c r="E13" s="6"/>
      <c r="F13" s="6"/>
    </row>
    <row r="14" spans="1:26" ht="15.75" customHeight="1">
      <c r="A14" s="6"/>
      <c r="B14" s="6"/>
      <c r="C14" s="6"/>
      <c r="D14" s="6"/>
      <c r="E14" s="6"/>
      <c r="F14" s="6"/>
    </row>
    <row r="15" spans="1:26" ht="15.75" customHeight="1">
      <c r="A15" s="6"/>
      <c r="B15" s="6"/>
      <c r="C15" s="6"/>
      <c r="D15" s="6"/>
      <c r="E15" s="6"/>
      <c r="F15" s="6"/>
    </row>
    <row r="16" spans="1:26" ht="15.75" customHeight="1">
      <c r="A16" s="15" t="s">
        <v>19</v>
      </c>
      <c r="B16" s="15"/>
      <c r="C16" s="15"/>
      <c r="D16" s="15"/>
      <c r="E16" s="15"/>
      <c r="F16" s="15"/>
    </row>
    <row r="17" spans="1:6" ht="15.75" customHeight="1">
      <c r="A17" s="15" t="s">
        <v>20</v>
      </c>
      <c r="B17" s="15"/>
      <c r="C17" s="15"/>
      <c r="D17" s="15"/>
      <c r="E17" s="15"/>
      <c r="F17" s="15"/>
    </row>
    <row r="18" spans="1:6" ht="15.75" customHeight="1">
      <c r="A18" s="15" t="s">
        <v>21</v>
      </c>
      <c r="B18" s="15"/>
      <c r="C18" s="15"/>
      <c r="D18" s="15"/>
      <c r="E18" s="15"/>
      <c r="F18" s="15"/>
    </row>
    <row r="19" spans="1:6" ht="15.75" customHeight="1">
      <c r="A19" s="15" t="s">
        <v>22</v>
      </c>
      <c r="B19" s="15"/>
      <c r="C19" s="15"/>
      <c r="D19" s="15"/>
      <c r="E19" s="15"/>
      <c r="F19" s="15"/>
    </row>
    <row r="20" spans="1:6" ht="15.75" customHeight="1">
      <c r="A20" s="15" t="s">
        <v>29</v>
      </c>
      <c r="B20" s="15"/>
      <c r="C20" s="15"/>
      <c r="D20" s="15"/>
      <c r="E20" s="15"/>
      <c r="F20" s="15"/>
    </row>
    <row r="21" spans="1:6" ht="15.75" customHeight="1">
      <c r="A21" s="13" t="s">
        <v>33</v>
      </c>
      <c r="B21" s="17"/>
      <c r="C21" s="17"/>
      <c r="D21" s="17"/>
      <c r="E21" s="17"/>
      <c r="F21" s="17"/>
    </row>
    <row r="23" spans="1:6" ht="15.75" customHeight="1">
      <c r="B23" s="4"/>
    </row>
    <row r="24" spans="1:6" ht="15.75" customHeight="1">
      <c r="B24" s="4"/>
    </row>
  </sheetData>
  <sheetProtection algorithmName="SHA-512" hashValue="KsAMlX+0T6Learv9FevkhlhoHFfQxqrXgXw91V3kMGG7B+I3zCMCOeZFzhPO+DnMVwexD/An/po2oZRMcaQxMA==" saltValue="39yBPa+tCNKy6wLXuYNwCA==" spinCount="100000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Pricing!$B$3:$F$3</xm:f>
          </x14:formula1>
          <xm:sqref>B3</xm:sqref>
        </x14:dataValidation>
        <x14:dataValidation type="list" allowBlank="1" showErrorMessage="1" xr:uid="{00000000-0002-0000-0000-000000000000}">
          <x14:formula1>
            <xm:f>Pricing!$A$4:$A$7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3:F17"/>
  <sheetViews>
    <sheetView workbookViewId="0">
      <selection activeCell="B18" sqref="B18"/>
    </sheetView>
  </sheetViews>
  <sheetFormatPr baseColWidth="10" defaultColWidth="12.6640625" defaultRowHeight="15.75" customHeight="1"/>
  <cols>
    <col min="1" max="1" width="23.83203125" customWidth="1"/>
  </cols>
  <sheetData>
    <row r="3" spans="1:6" ht="15.75" customHeight="1">
      <c r="B3" s="2" t="s">
        <v>8</v>
      </c>
      <c r="C3" s="2" t="s">
        <v>2</v>
      </c>
      <c r="D3" s="2" t="s">
        <v>10</v>
      </c>
      <c r="E3" s="2" t="s">
        <v>12</v>
      </c>
      <c r="F3" s="2" t="s">
        <v>14</v>
      </c>
    </row>
    <row r="4" spans="1:6" ht="15.75" customHeight="1">
      <c r="A4" s="2" t="s">
        <v>4</v>
      </c>
      <c r="B4" s="3">
        <v>8.5</v>
      </c>
      <c r="C4" s="3">
        <v>7.5</v>
      </c>
      <c r="D4" s="3">
        <v>6.5</v>
      </c>
      <c r="E4" s="3">
        <v>6</v>
      </c>
      <c r="F4" s="3">
        <v>5.5</v>
      </c>
    </row>
    <row r="5" spans="1:6" ht="15.75" customHeight="1">
      <c r="A5" s="2" t="s">
        <v>23</v>
      </c>
      <c r="B5" s="3">
        <v>8.5</v>
      </c>
      <c r="C5" s="3">
        <v>7.5</v>
      </c>
      <c r="D5" s="3">
        <v>6.5</v>
      </c>
      <c r="E5" s="3">
        <v>6</v>
      </c>
      <c r="F5" s="3">
        <v>5.5</v>
      </c>
    </row>
    <row r="6" spans="1:6" ht="15.75" customHeight="1">
      <c r="A6" s="2" t="s">
        <v>24</v>
      </c>
      <c r="B6" s="3">
        <v>10</v>
      </c>
      <c r="C6" s="3">
        <v>9</v>
      </c>
      <c r="D6" s="3">
        <v>8</v>
      </c>
      <c r="E6" s="3">
        <v>7.5</v>
      </c>
      <c r="F6" s="3">
        <v>6.5</v>
      </c>
    </row>
    <row r="7" spans="1:6" ht="15.75" customHeight="1">
      <c r="A7" s="2" t="s">
        <v>30</v>
      </c>
      <c r="B7" s="3">
        <v>1.5</v>
      </c>
      <c r="C7" s="3">
        <v>1.5</v>
      </c>
      <c r="D7" s="3">
        <v>1.5</v>
      </c>
      <c r="E7" s="3">
        <v>1.5</v>
      </c>
      <c r="F7" s="3">
        <v>1.5</v>
      </c>
    </row>
    <row r="8" spans="1:6" ht="15.75" customHeight="1">
      <c r="A8" s="2" t="s">
        <v>25</v>
      </c>
      <c r="B8" s="3">
        <v>4</v>
      </c>
      <c r="C8" s="3">
        <v>3.75</v>
      </c>
      <c r="D8" s="3">
        <v>3.5</v>
      </c>
      <c r="E8" s="3">
        <v>3.25</v>
      </c>
      <c r="F8" s="3">
        <v>3</v>
      </c>
    </row>
    <row r="11" spans="1:6" ht="15.75" customHeight="1">
      <c r="A11" s="2" t="s">
        <v>26</v>
      </c>
    </row>
    <row r="12" spans="1:6" ht="15.75" customHeight="1">
      <c r="A12" s="2" t="s">
        <v>27</v>
      </c>
      <c r="B12" s="2" t="str">
        <f>Calculator!B3</f>
        <v>Tier 1</v>
      </c>
      <c r="C12" s="2"/>
    </row>
    <row r="13" spans="1:6" ht="15.75" customHeight="1">
      <c r="A13" s="2" t="s">
        <v>4</v>
      </c>
      <c r="B13" s="3">
        <f>HLOOKUP(Calculator!$B$3,$B$3:$F$7,2)</f>
        <v>8.5</v>
      </c>
      <c r="C13" s="2"/>
    </row>
    <row r="14" spans="1:6" ht="15.75" customHeight="1">
      <c r="A14" s="2" t="s">
        <v>23</v>
      </c>
      <c r="B14" s="3">
        <f>HLOOKUP(Calculator!$B$3,$B$3:$F$7,3)</f>
        <v>8.5</v>
      </c>
      <c r="C14" s="2"/>
    </row>
    <row r="15" spans="1:6" ht="15.75" customHeight="1">
      <c r="A15" s="2" t="s">
        <v>24</v>
      </c>
      <c r="B15" s="3">
        <f>HLOOKUP(Calculator!$B$3,$B$3:$F$7,4)</f>
        <v>10</v>
      </c>
      <c r="C15" s="2"/>
    </row>
    <row r="16" spans="1:6" ht="15.75" customHeight="1">
      <c r="A16" s="2" t="s">
        <v>30</v>
      </c>
      <c r="B16" s="3">
        <f>HLOOKUP(Calculator!$B$3,$B$3:$F$7,5)</f>
        <v>1.5</v>
      </c>
      <c r="C16" s="2"/>
    </row>
    <row r="17" spans="1:2" ht="15.75" customHeight="1">
      <c r="A17" s="2" t="s">
        <v>25</v>
      </c>
      <c r="B17" s="3">
        <f>HLOOKUP(Calculator!$B$3,$B$3:$F$8,6)</f>
        <v>4</v>
      </c>
    </row>
  </sheetData>
  <sheetProtection algorithmName="SHA-512" hashValue="Dzl3t4P6OShJU1lcHeZqPtOi9JxY60Nab8BUEArGhohgw3uj95YUJFF7ULiPV8WlJAMxWmod1A6JOoJWjoILjQ==" saltValue="sq4LtC7f4LpLF/+b4UgoK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Furner</cp:lastModifiedBy>
  <dcterms:created xsi:type="dcterms:W3CDTF">2023-06-23T17:37:32Z</dcterms:created>
  <dcterms:modified xsi:type="dcterms:W3CDTF">2024-03-20T18:23:26Z</dcterms:modified>
</cp:coreProperties>
</file>